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client\X\ČAS\Cestovní příkazy\2026\"/>
    </mc:Choice>
  </mc:AlternateContent>
  <xr:revisionPtr revIDLastSave="0" documentId="13_ncr:1_{4DD4DA12-B714-46BA-901D-76727A552E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stovní příkaz" sheetId="1" r:id="rId1"/>
  </sheets>
  <definedNames>
    <definedName name="_xlnm.Print_Area" localSheetId="0">'cestovní příkaz'!$A$1:$M$67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4" i="1" l="1"/>
  <c r="I37" i="1" l="1"/>
  <c r="I38" i="1"/>
  <c r="J38" i="1"/>
  <c r="K38" i="1"/>
  <c r="A47" i="1"/>
  <c r="A44" i="1"/>
  <c r="D43" i="1"/>
  <c r="G42" i="1"/>
  <c r="D42" i="1"/>
  <c r="L39" i="1"/>
  <c r="D38" i="1"/>
  <c r="E38" i="1" s="1"/>
  <c r="B38" i="1"/>
  <c r="I25" i="1"/>
  <c r="J21" i="1"/>
  <c r="E21" i="1"/>
  <c r="G39" i="1" l="1"/>
  <c r="L48" i="1" s="1"/>
  <c r="L54" i="1" l="1"/>
  <c r="L52" i="1"/>
  <c r="L58" i="1"/>
  <c r="L46" i="1"/>
  <c r="L50" i="1"/>
  <c r="L56" i="1"/>
  <c r="L44" i="1"/>
  <c r="L60" i="1" l="1"/>
  <c r="L6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katerina.musilova</author>
  </authors>
  <commentList>
    <comment ref="L7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ANO/NE</t>
        </r>
      </text>
    </comment>
    <comment ref="D21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ano, ne</t>
        </r>
      </text>
    </comment>
    <comment ref="K22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ano, ne</t>
        </r>
      </text>
    </comment>
    <comment ref="E39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 xml:space="preserve">Nafta/Natural 95
</t>
        </r>
        <r>
          <rPr>
            <sz val="9"/>
            <color indexed="81"/>
            <rFont val="Tahoma"/>
            <family val="2"/>
            <charset val="238"/>
          </rPr>
          <t xml:space="preserve">pro správné počítání je třeba zapsat druh paliva přesně
</t>
        </r>
      </text>
    </comment>
  </commentList>
</comments>
</file>

<file path=xl/sharedStrings.xml><?xml version="1.0" encoding="utf-8"?>
<sst xmlns="http://schemas.openxmlformats.org/spreadsheetml/2006/main" count="69" uniqueCount="51">
  <si>
    <t>CESTOVNÍ PŘÍKAZ</t>
  </si>
  <si>
    <t>Příjmení, jméno:</t>
  </si>
  <si>
    <t>zaměstnanec</t>
  </si>
  <si>
    <t>Bydliště:</t>
  </si>
  <si>
    <t>ulice,číslo, PSČ, město</t>
  </si>
  <si>
    <t>E-mail:</t>
  </si>
  <si>
    <t>č. účtu:</t>
  </si>
  <si>
    <t>Účel cesty:</t>
  </si>
  <si>
    <t>Datum trvání cesty:</t>
  </si>
  <si>
    <t>od</t>
  </si>
  <si>
    <t>do</t>
  </si>
  <si>
    <t>Místo konání:</t>
  </si>
  <si>
    <t>Spolucestující:</t>
  </si>
  <si>
    <t>Doprava AUTO</t>
  </si>
  <si>
    <t>norma EU</t>
  </si>
  <si>
    <t>Datum a podpis pracovníka oprávněného k povolení cesty</t>
  </si>
  <si>
    <t>VYÚČTOVÁNÍ PRACOVNÍ CESTY</t>
  </si>
  <si>
    <t>Se způsobem provedení souhlasí:</t>
  </si>
  <si>
    <t>Datum a podpis odpovědného pracovníka</t>
  </si>
  <si>
    <t>Počátek cesty</t>
  </si>
  <si>
    <t>Datum</t>
  </si>
  <si>
    <t>odkud</t>
  </si>
  <si>
    <t>Jízdné a míst. přeprava</t>
  </si>
  <si>
    <t>celkem</t>
  </si>
  <si>
    <t>datum</t>
  </si>
  <si>
    <t>čas</t>
  </si>
  <si>
    <t>kam</t>
  </si>
  <si>
    <t>Konec cesty</t>
  </si>
  <si>
    <t>amortizace</t>
  </si>
  <si>
    <t>natural 95</t>
  </si>
  <si>
    <t>nafta</t>
  </si>
  <si>
    <t>5-12 hodin</t>
  </si>
  <si>
    <t>12-18 hodin</t>
  </si>
  <si>
    <t>nad 18h</t>
  </si>
  <si>
    <t>Celkem</t>
  </si>
  <si>
    <t>Čerpaná záloha</t>
  </si>
  <si>
    <t>Počet přiložených dokladů</t>
  </si>
  <si>
    <t>PROPLATIT</t>
  </si>
  <si>
    <t>Prohlašuji, že jsem všechny údaje uvedl/a úplně a pravdivě:</t>
  </si>
  <si>
    <t>Datum a podpis pracovníka</t>
  </si>
  <si>
    <t>…………………………………………………...………………...............</t>
  </si>
  <si>
    <t>Zpráva o výsledku pracovní cesty byla podána dne:</t>
  </si>
  <si>
    <t>Stravné</t>
  </si>
  <si>
    <t>Ubytování</t>
  </si>
  <si>
    <t>Vedlejší výdaje</t>
  </si>
  <si>
    <t xml:space="preserve"> </t>
  </si>
  <si>
    <t>ne</t>
  </si>
  <si>
    <t>Česká asociace sester z. s.</t>
  </si>
  <si>
    <t>IČ:00537161</t>
  </si>
  <si>
    <t>Londýnská 545/15, Praha 2</t>
  </si>
  <si>
    <t>Vyhláška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</si>
</sst>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č&quot;_-;\-* #,##0.00\ &quot;Kč&quot;_-;_-* &quot;-&quot;??\ &quot;Kč&quot;_-;_-@_-"/>
    <numFmt numFmtId="164" formatCode="d/m/yy;@"/>
    <numFmt numFmtId="165" formatCode="_-* #,##0.00\ [$Kč-405]_-;\-* #,##0.00\ [$Kč-405]_-;_-* &quot;-&quot;??\ [$Kč-405]_-;_-@_-"/>
    <numFmt numFmtId="166" formatCode="h:mm;@"/>
    <numFmt numFmtId="167" formatCode="#,##0.00\ &quot;Kč&quot;"/>
    <numFmt numFmtId="168" formatCode="#,##0.0\ &quot;Kč&quot;"/>
    <numFmt numFmtId="169" formatCode="#,##0\ &quot;Kč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4"/>
      <name val="Arial CE"/>
      <charset val="238"/>
    </font>
    <font>
      <b/>
      <sz val="20"/>
      <name val="Arial CE"/>
      <charset val="238"/>
    </font>
    <font>
      <sz val="10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sz val="14"/>
      <name val="Arial CE"/>
    </font>
    <font>
      <u/>
      <sz val="10"/>
      <color theme="10"/>
      <name val="Arial CE"/>
    </font>
    <font>
      <b/>
      <sz val="13"/>
      <name val="Arial CE"/>
      <charset val="238"/>
    </font>
    <font>
      <b/>
      <sz val="12"/>
      <name val="Arial CE"/>
      <charset val="238"/>
    </font>
    <font>
      <sz val="12"/>
      <name val="Arial CE"/>
    </font>
    <font>
      <b/>
      <sz val="9"/>
      <name val="Arial CE"/>
      <charset val="238"/>
    </font>
    <font>
      <b/>
      <sz val="12"/>
      <name val="Arial CE"/>
    </font>
    <font>
      <b/>
      <sz val="10"/>
      <name val="Arial CE"/>
      <charset val="238"/>
    </font>
    <font>
      <b/>
      <sz val="11"/>
      <name val="Arial CE"/>
      <charset val="238"/>
    </font>
    <font>
      <b/>
      <sz val="8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rgb="FF4D5156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3" borderId="0" xfId="0" applyFont="1" applyFill="1" applyAlignment="1" applyProtection="1">
      <alignment horizontal="center"/>
      <protection locked="0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7" fillId="3" borderId="0" xfId="0" applyFont="1" applyFill="1" applyProtection="1">
      <protection locked="0"/>
    </xf>
    <xf numFmtId="0" fontId="8" fillId="2" borderId="0" xfId="0" applyFont="1" applyFill="1" applyAlignment="1">
      <alignment horizontal="center"/>
    </xf>
    <xf numFmtId="0" fontId="12" fillId="0" borderId="0" xfId="0" applyFont="1"/>
    <xf numFmtId="0" fontId="13" fillId="0" borderId="0" xfId="0" applyFont="1"/>
    <xf numFmtId="0" fontId="12" fillId="0" borderId="1" xfId="0" applyFont="1" applyBorder="1"/>
    <xf numFmtId="0" fontId="14" fillId="0" borderId="1" xfId="0" applyFont="1" applyBorder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0" fillId="0" borderId="2" xfId="0" applyBorder="1"/>
    <xf numFmtId="0" fontId="15" fillId="2" borderId="6" xfId="0" applyFont="1" applyFill="1" applyBorder="1"/>
    <xf numFmtId="165" fontId="0" fillId="3" borderId="6" xfId="0" applyNumberFormat="1" applyFill="1" applyBorder="1" applyAlignment="1" applyProtection="1">
      <alignment horizontal="center"/>
      <protection locked="0"/>
    </xf>
    <xf numFmtId="0" fontId="15" fillId="2" borderId="7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22" xfId="0" applyFont="1" applyBorder="1"/>
    <xf numFmtId="0" fontId="15" fillId="0" borderId="23" xfId="0" applyFont="1" applyBorder="1" applyAlignment="1">
      <alignment horizontal="center"/>
    </xf>
    <xf numFmtId="166" fontId="0" fillId="3" borderId="15" xfId="0" applyNumberFormat="1" applyFill="1" applyBorder="1" applyAlignment="1" applyProtection="1">
      <alignment horizontal="center"/>
      <protection locked="0"/>
    </xf>
    <xf numFmtId="166" fontId="0" fillId="3" borderId="31" xfId="0" applyNumberFormat="1" applyFill="1" applyBorder="1" applyAlignment="1" applyProtection="1">
      <alignment horizontal="center"/>
      <protection locked="0"/>
    </xf>
    <xf numFmtId="20" fontId="0" fillId="3" borderId="31" xfId="0" applyNumberFormat="1" applyFill="1" applyBorder="1" applyAlignment="1" applyProtection="1">
      <alignment horizontal="center"/>
      <protection locked="0"/>
    </xf>
    <xf numFmtId="20" fontId="0" fillId="3" borderId="38" xfId="0" applyNumberFormat="1" applyFill="1" applyBorder="1" applyAlignment="1" applyProtection="1">
      <alignment horizontal="center"/>
      <protection locked="0"/>
    </xf>
    <xf numFmtId="164" fontId="0" fillId="0" borderId="19" xfId="0" applyNumberFormat="1" applyBorder="1"/>
    <xf numFmtId="20" fontId="0" fillId="0" borderId="0" xfId="0" applyNumberFormat="1"/>
    <xf numFmtId="0" fontId="0" fillId="0" borderId="19" xfId="0" applyBorder="1" applyAlignment="1">
      <alignment vertical="center"/>
    </xf>
    <xf numFmtId="0" fontId="0" fillId="0" borderId="0" xfId="0" applyAlignment="1">
      <alignment vertical="center"/>
    </xf>
    <xf numFmtId="3" fontId="0" fillId="3" borderId="6" xfId="0" applyNumberFormat="1" applyFill="1" applyBorder="1" applyAlignment="1" applyProtection="1">
      <alignment horizontal="center" vertical="center"/>
      <protection locked="0"/>
    </xf>
    <xf numFmtId="169" fontId="7" fillId="5" borderId="6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 wrapText="1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16" fillId="0" borderId="0" xfId="0" applyFont="1"/>
    <xf numFmtId="0" fontId="0" fillId="0" borderId="0" xfId="0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166" fontId="0" fillId="3" borderId="6" xfId="0" applyNumberFormat="1" applyFill="1" applyBorder="1" applyAlignment="1">
      <alignment horizontal="left"/>
    </xf>
    <xf numFmtId="0" fontId="0" fillId="0" borderId="19" xfId="0" applyBorder="1"/>
    <xf numFmtId="165" fontId="0" fillId="6" borderId="6" xfId="0" applyNumberFormat="1" applyFill="1" applyBorder="1"/>
    <xf numFmtId="2" fontId="0" fillId="6" borderId="6" xfId="0" applyNumberFormat="1" applyFill="1" applyBorder="1" applyAlignment="1">
      <alignment horizontal="center"/>
    </xf>
    <xf numFmtId="167" fontId="11" fillId="6" borderId="6" xfId="0" applyNumberFormat="1" applyFont="1" applyFill="1" applyBorder="1" applyAlignment="1">
      <alignment horizontal="center" vertical="center"/>
    </xf>
    <xf numFmtId="0" fontId="20" fillId="6" borderId="6" xfId="0" applyFont="1" applyFill="1" applyBorder="1"/>
    <xf numFmtId="165" fontId="20" fillId="6" borderId="3" xfId="0" applyNumberFormat="1" applyFont="1" applyFill="1" applyBorder="1"/>
    <xf numFmtId="165" fontId="20" fillId="6" borderId="3" xfId="1" applyNumberFormat="1" applyFont="1" applyFill="1" applyBorder="1"/>
    <xf numFmtId="165" fontId="20" fillId="6" borderId="5" xfId="0" applyNumberFormat="1" applyFont="1" applyFill="1" applyBorder="1"/>
    <xf numFmtId="165" fontId="20" fillId="6" borderId="21" xfId="0" applyNumberFormat="1" applyFont="1" applyFill="1" applyBorder="1"/>
    <xf numFmtId="165" fontId="20" fillId="6" borderId="6" xfId="0" applyNumberFormat="1" applyFont="1" applyFill="1" applyBorder="1"/>
    <xf numFmtId="168" fontId="15" fillId="3" borderId="6" xfId="0" applyNumberFormat="1" applyFont="1" applyFill="1" applyBorder="1" applyAlignment="1" applyProtection="1">
      <alignment horizontal="center" vertical="center"/>
      <protection locked="0"/>
    </xf>
    <xf numFmtId="166" fontId="0" fillId="0" borderId="0" xfId="0" applyNumberFormat="1"/>
    <xf numFmtId="14" fontId="10" fillId="3" borderId="0" xfId="0" applyNumberFormat="1" applyFont="1" applyFill="1" applyAlignment="1" applyProtection="1">
      <alignment horizontal="left"/>
      <protection locked="0"/>
    </xf>
    <xf numFmtId="14" fontId="0" fillId="6" borderId="6" xfId="0" applyNumberFormat="1" applyFill="1" applyBorder="1" applyAlignment="1">
      <alignment horizontal="left"/>
    </xf>
    <xf numFmtId="0" fontId="21" fillId="0" borderId="0" xfId="0" applyFont="1"/>
    <xf numFmtId="0" fontId="15" fillId="0" borderId="18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3" borderId="0" xfId="0" applyFont="1" applyFill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center" vertical="top" wrapText="1"/>
      <protection locked="0"/>
    </xf>
    <xf numFmtId="0" fontId="15" fillId="0" borderId="21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top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0" borderId="5" xfId="0" applyFont="1" applyBorder="1" applyAlignment="1">
      <alignment horizontal="center" wrapText="1"/>
    </xf>
    <xf numFmtId="164" fontId="0" fillId="3" borderId="36" xfId="0" applyNumberFormat="1" applyFill="1" applyBorder="1" applyAlignment="1" applyProtection="1">
      <alignment horizontal="center"/>
      <protection locked="0"/>
    </xf>
    <xf numFmtId="164" fontId="0" fillId="3" borderId="30" xfId="0" applyNumberFormat="1" applyFill="1" applyBorder="1" applyAlignment="1" applyProtection="1">
      <alignment horizontal="center"/>
      <protection locked="0"/>
    </xf>
    <xf numFmtId="0" fontId="0" fillId="3" borderId="32" xfId="0" applyFill="1" applyBorder="1" applyAlignment="1" applyProtection="1">
      <alignment horizontal="center"/>
      <protection locked="0"/>
    </xf>
    <xf numFmtId="0" fontId="0" fillId="3" borderId="33" xfId="0" applyFill="1" applyBorder="1" applyAlignment="1" applyProtection="1">
      <alignment horizontal="center"/>
      <protection locked="0"/>
    </xf>
    <xf numFmtId="0" fontId="0" fillId="3" borderId="37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167" fontId="0" fillId="3" borderId="43" xfId="0" applyNumberFormat="1" applyFill="1" applyBorder="1" applyAlignment="1" applyProtection="1">
      <alignment horizontal="center" vertical="center"/>
      <protection locked="0"/>
    </xf>
    <xf numFmtId="167" fontId="0" fillId="3" borderId="34" xfId="0" applyNumberFormat="1" applyFill="1" applyBorder="1" applyAlignment="1" applyProtection="1">
      <alignment horizontal="center" vertical="center"/>
      <protection locked="0"/>
    </xf>
    <xf numFmtId="166" fontId="15" fillId="2" borderId="3" xfId="0" applyNumberFormat="1" applyFont="1" applyFill="1" applyBorder="1" applyAlignment="1">
      <alignment horizontal="center" vertical="center"/>
    </xf>
    <xf numFmtId="166" fontId="15" fillId="2" borderId="4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6" fontId="7" fillId="5" borderId="3" xfId="0" applyNumberFormat="1" applyFont="1" applyFill="1" applyBorder="1" applyAlignment="1">
      <alignment horizontal="center" vertical="center"/>
    </xf>
    <xf numFmtId="166" fontId="7" fillId="5" borderId="4" xfId="0" applyNumberFormat="1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64" fontId="0" fillId="0" borderId="0" xfId="0" applyNumberFormat="1" applyAlignment="1">
      <alignment horizontal="left" vertical="center" wrapText="1"/>
    </xf>
    <xf numFmtId="44" fontId="0" fillId="3" borderId="43" xfId="0" applyNumberFormat="1" applyFill="1" applyBorder="1" applyAlignment="1" applyProtection="1">
      <alignment horizontal="center" vertical="center"/>
      <protection locked="0"/>
    </xf>
    <xf numFmtId="44" fontId="0" fillId="3" borderId="34" xfId="0" applyNumberFormat="1" applyFill="1" applyBorder="1" applyAlignment="1" applyProtection="1">
      <alignment horizontal="center" vertical="center"/>
      <protection locked="0"/>
    </xf>
    <xf numFmtId="167" fontId="0" fillId="3" borderId="13" xfId="0" quotePrefix="1" applyNumberFormat="1" applyFill="1" applyBorder="1" applyAlignment="1" applyProtection="1">
      <alignment horizontal="center" vertical="center"/>
      <protection locked="0"/>
    </xf>
    <xf numFmtId="167" fontId="0" fillId="3" borderId="42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3" borderId="24" xfId="0" applyFill="1" applyBorder="1" applyAlignment="1" applyProtection="1">
      <alignment horizontal="center"/>
      <protection locked="0"/>
    </xf>
    <xf numFmtId="0" fontId="0" fillId="3" borderId="25" xfId="0" applyFill="1" applyBorder="1" applyAlignment="1" applyProtection="1">
      <alignment horizontal="center"/>
      <protection locked="0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0" fillId="3" borderId="34" xfId="0" applyFill="1" applyBorder="1" applyAlignment="1" applyProtection="1">
      <alignment horizontal="center" vertical="center"/>
      <protection locked="0"/>
    </xf>
    <xf numFmtId="167" fontId="0" fillId="3" borderId="31" xfId="0" applyNumberFormat="1" applyFill="1" applyBorder="1" applyAlignment="1" applyProtection="1">
      <alignment horizontal="center" vertical="center"/>
      <protection locked="0"/>
    </xf>
    <xf numFmtId="44" fontId="0" fillId="3" borderId="31" xfId="0" applyNumberFormat="1" applyFill="1" applyBorder="1" applyAlignment="1" applyProtection="1">
      <alignment horizontal="center" vertical="center"/>
      <protection locked="0"/>
    </xf>
    <xf numFmtId="167" fontId="0" fillId="3" borderId="44" xfId="0" quotePrefix="1" applyNumberFormat="1" applyFill="1" applyBorder="1" applyAlignment="1" applyProtection="1">
      <alignment horizontal="center" vertical="center"/>
      <protection locked="0"/>
    </xf>
    <xf numFmtId="167" fontId="0" fillId="3" borderId="44" xfId="0" applyNumberFormat="1" applyFill="1" applyBorder="1" applyAlignment="1" applyProtection="1">
      <alignment horizontal="center" vertical="center"/>
      <protection locked="0"/>
    </xf>
    <xf numFmtId="0" fontId="11" fillId="0" borderId="19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167" fontId="0" fillId="6" borderId="35" xfId="0" applyNumberFormat="1" applyFill="1" applyBorder="1" applyAlignment="1">
      <alignment horizontal="center" vertical="center"/>
    </xf>
    <xf numFmtId="0" fontId="0" fillId="3" borderId="43" xfId="0" applyFill="1" applyBorder="1" applyAlignment="1" applyProtection="1">
      <alignment horizontal="center" vertical="center"/>
      <protection locked="0"/>
    </xf>
    <xf numFmtId="14" fontId="0" fillId="3" borderId="29" xfId="0" applyNumberFormat="1" applyFill="1" applyBorder="1" applyAlignment="1" applyProtection="1">
      <alignment horizontal="center" vertical="center"/>
      <protection locked="0"/>
    </xf>
    <xf numFmtId="14" fontId="0" fillId="3" borderId="30" xfId="0" applyNumberForma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167" fontId="0" fillId="3" borderId="18" xfId="0" applyNumberFormat="1" applyFill="1" applyBorder="1" applyAlignment="1" applyProtection="1">
      <alignment horizontal="center" vertical="center"/>
      <protection locked="0"/>
    </xf>
    <xf numFmtId="44" fontId="0" fillId="3" borderId="37" xfId="0" applyNumberFormat="1" applyFill="1" applyBorder="1" applyAlignment="1" applyProtection="1">
      <alignment horizontal="center" vertical="center"/>
      <protection locked="0"/>
    </xf>
    <xf numFmtId="167" fontId="0" fillId="3" borderId="41" xfId="0" quotePrefix="1" applyNumberFormat="1" applyFill="1" applyBorder="1" applyAlignment="1" applyProtection="1">
      <alignment horizontal="center" vertical="center"/>
      <protection locked="0"/>
    </xf>
    <xf numFmtId="167" fontId="0" fillId="3" borderId="13" xfId="0" applyNumberForma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6" fillId="2" borderId="0" xfId="0" applyFont="1" applyFill="1" applyAlignment="1">
      <alignment horizontal="left"/>
    </xf>
    <xf numFmtId="0" fontId="4" fillId="4" borderId="0" xfId="0" applyFont="1" applyFill="1" applyAlignment="1">
      <alignment horizontal="left" vertical="top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8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top"/>
    </xf>
    <xf numFmtId="3" fontId="9" fillId="3" borderId="0" xfId="2" applyNumberFormat="1" applyFill="1" applyBorder="1" applyAlignment="1" applyProtection="1">
      <alignment horizontal="center"/>
      <protection locked="0"/>
    </xf>
    <xf numFmtId="3" fontId="7" fillId="3" borderId="0" xfId="0" applyNumberFormat="1" applyFont="1" applyFill="1" applyAlignment="1" applyProtection="1">
      <alignment horizontal="center"/>
      <protection locked="0"/>
    </xf>
    <xf numFmtId="0" fontId="6" fillId="2" borderId="0" xfId="0" applyFont="1" applyFill="1" applyAlignment="1">
      <alignment horizontal="left" vertical="top"/>
    </xf>
    <xf numFmtId="0" fontId="11" fillId="3" borderId="0" xfId="0" applyFont="1" applyFill="1" applyAlignment="1" applyProtection="1">
      <alignment horizontal="center" vertical="top" wrapText="1"/>
      <protection locked="0"/>
    </xf>
    <xf numFmtId="49" fontId="11" fillId="3" borderId="0" xfId="0" applyNumberFormat="1" applyFont="1" applyFill="1" applyAlignment="1" applyProtection="1">
      <alignment horizontal="center" vertical="top"/>
      <protection locked="0"/>
    </xf>
    <xf numFmtId="0" fontId="8" fillId="0" borderId="0" xfId="0" applyFont="1" applyAlignment="1">
      <alignment horizontal="left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soc@ikem.cz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R67"/>
  <sheetViews>
    <sheetView tabSelected="1" zoomScaleNormal="100" workbookViewId="0">
      <selection activeCell="B57" sqref="B57"/>
    </sheetView>
  </sheetViews>
  <sheetFormatPr defaultRowHeight="15" x14ac:dyDescent="0.25"/>
  <cols>
    <col min="1" max="1" width="10.42578125" customWidth="1"/>
    <col min="2" max="2" width="10.5703125" customWidth="1"/>
    <col min="3" max="3" width="10.140625" bestFit="1" customWidth="1"/>
    <col min="4" max="4" width="12.140625" customWidth="1"/>
    <col min="6" max="6" width="15" customWidth="1"/>
    <col min="7" max="7" width="15.42578125" bestFit="1" customWidth="1"/>
    <col min="9" max="9" width="15.42578125" customWidth="1"/>
    <col min="10" max="10" width="13.7109375" bestFit="1" customWidth="1"/>
    <col min="11" max="11" width="13" customWidth="1"/>
    <col min="12" max="12" width="16.5703125" customWidth="1"/>
    <col min="13" max="13" width="13.28515625" bestFit="1" customWidth="1"/>
  </cols>
  <sheetData>
    <row r="1" spans="1:14" ht="30" x14ac:dyDescent="0.4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4" ht="26.25" x14ac:dyDescent="0.4">
      <c r="C2" s="1"/>
      <c r="D2" s="1" t="s">
        <v>47</v>
      </c>
      <c r="E2" s="1"/>
      <c r="F2" s="1"/>
      <c r="G2" s="1"/>
      <c r="H2" s="1"/>
      <c r="I2" s="1"/>
      <c r="J2" s="1"/>
    </row>
    <row r="3" spans="1:14" ht="26.25" x14ac:dyDescent="0.4">
      <c r="B3" s="2"/>
      <c r="C3" s="3"/>
      <c r="D3" s="4" t="s">
        <v>49</v>
      </c>
      <c r="E3" s="3"/>
      <c r="F3" s="3"/>
      <c r="G3" s="3"/>
      <c r="H3" s="3"/>
      <c r="I3" s="3"/>
      <c r="J3" s="3"/>
    </row>
    <row r="4" spans="1:14" ht="26.25" x14ac:dyDescent="0.4">
      <c r="B4" s="2"/>
      <c r="C4" s="5"/>
      <c r="D4" s="6" t="s">
        <v>48</v>
      </c>
      <c r="E4" s="5"/>
      <c r="F4" s="5"/>
      <c r="G4" s="5"/>
      <c r="H4" s="5"/>
      <c r="I4" s="5"/>
      <c r="J4" s="5"/>
    </row>
    <row r="7" spans="1:14" ht="18" x14ac:dyDescent="0.25">
      <c r="A7" s="129" t="s">
        <v>1</v>
      </c>
      <c r="B7" s="129"/>
      <c r="C7" s="129"/>
      <c r="D7" s="69" t="s">
        <v>45</v>
      </c>
      <c r="E7" s="69"/>
      <c r="F7" s="69"/>
      <c r="G7" s="69"/>
      <c r="H7" s="69"/>
      <c r="I7" s="69"/>
      <c r="J7" s="129" t="s">
        <v>2</v>
      </c>
      <c r="K7" s="129"/>
      <c r="L7" s="7" t="s">
        <v>46</v>
      </c>
    </row>
    <row r="8" spans="1:14" ht="6" customHeight="1" x14ac:dyDescent="0.25">
      <c r="A8" s="8"/>
      <c r="B8" s="8"/>
      <c r="C8" s="8"/>
      <c r="D8" s="130"/>
      <c r="E8" s="130"/>
      <c r="F8" s="130"/>
      <c r="G8" s="9"/>
      <c r="H8" s="9"/>
      <c r="I8" s="9"/>
      <c r="J8" s="9"/>
      <c r="K8" s="9"/>
      <c r="L8" s="9"/>
      <c r="M8" s="9"/>
    </row>
    <row r="9" spans="1:14" ht="18" x14ac:dyDescent="0.25">
      <c r="A9" s="129" t="s">
        <v>3</v>
      </c>
      <c r="B9" s="129"/>
      <c r="C9" s="129"/>
      <c r="D9" s="69" t="s">
        <v>45</v>
      </c>
      <c r="E9" s="69"/>
      <c r="F9" s="69"/>
      <c r="G9" s="69"/>
      <c r="H9" s="69"/>
      <c r="I9" s="69"/>
      <c r="J9" s="69"/>
      <c r="K9" s="69"/>
      <c r="L9" s="69"/>
    </row>
    <row r="10" spans="1:14" ht="15" customHeight="1" x14ac:dyDescent="0.25">
      <c r="A10" s="8"/>
      <c r="B10" s="8"/>
      <c r="C10" s="8"/>
      <c r="D10" s="136" t="s">
        <v>4</v>
      </c>
      <c r="E10" s="136"/>
      <c r="F10" s="136"/>
      <c r="G10" s="9"/>
      <c r="H10" s="9"/>
      <c r="I10" s="9"/>
      <c r="J10" s="9"/>
      <c r="K10" s="9"/>
      <c r="L10" s="9"/>
      <c r="M10" s="9"/>
    </row>
    <row r="11" spans="1:14" ht="18" x14ac:dyDescent="0.25">
      <c r="A11" s="129" t="s">
        <v>5</v>
      </c>
      <c r="B11" s="129"/>
      <c r="C11" s="129"/>
      <c r="D11" s="137" t="s">
        <v>45</v>
      </c>
      <c r="E11" s="137"/>
      <c r="F11" s="137"/>
      <c r="G11" s="137"/>
      <c r="H11" s="9" t="s">
        <v>6</v>
      </c>
      <c r="I11" s="138" t="s">
        <v>45</v>
      </c>
      <c r="J11" s="138"/>
      <c r="K11" s="138"/>
      <c r="L11" s="138"/>
    </row>
    <row r="12" spans="1:14" ht="6" customHeight="1" x14ac:dyDescent="0.25">
      <c r="A12" s="8"/>
      <c r="B12" s="8"/>
      <c r="C12" s="8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4" ht="18" x14ac:dyDescent="0.25">
      <c r="A13" s="139" t="s">
        <v>7</v>
      </c>
      <c r="B13" s="139"/>
      <c r="C13" s="139"/>
      <c r="D13" s="141" t="s">
        <v>45</v>
      </c>
      <c r="E13" s="141"/>
      <c r="F13" s="141"/>
      <c r="G13" s="141"/>
      <c r="H13" s="141"/>
      <c r="I13" s="141"/>
      <c r="J13" s="141"/>
      <c r="K13" s="141"/>
      <c r="L13" s="141"/>
    </row>
    <row r="14" spans="1:14" ht="6" customHeight="1" x14ac:dyDescent="0.25">
      <c r="A14" s="8"/>
      <c r="B14" s="8"/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4" ht="18" x14ac:dyDescent="0.25">
      <c r="A15" s="129" t="s">
        <v>8</v>
      </c>
      <c r="B15" s="129"/>
      <c r="C15" s="129"/>
      <c r="E15" s="10" t="s">
        <v>9</v>
      </c>
      <c r="F15" s="61" t="s">
        <v>45</v>
      </c>
      <c r="G15" s="10"/>
      <c r="H15" s="10" t="s">
        <v>10</v>
      </c>
      <c r="I15" s="61" t="s">
        <v>45</v>
      </c>
      <c r="K15" s="9"/>
      <c r="L15" s="9"/>
      <c r="N15" s="63"/>
    </row>
    <row r="16" spans="1:14" ht="6" customHeight="1" x14ac:dyDescent="0.25">
      <c r="A16" s="8"/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2" ht="18" x14ac:dyDescent="0.25">
      <c r="A17" s="129" t="s">
        <v>11</v>
      </c>
      <c r="B17" s="129"/>
      <c r="C17" s="129"/>
      <c r="D17" s="69" t="s">
        <v>45</v>
      </c>
      <c r="E17" s="69"/>
      <c r="F17" s="69"/>
      <c r="G17" s="69"/>
      <c r="H17" s="69"/>
      <c r="I17" s="69"/>
      <c r="J17" s="69"/>
      <c r="K17" s="69"/>
      <c r="L17" s="69"/>
    </row>
    <row r="18" spans="1:12" ht="6" customHeight="1" x14ac:dyDescent="0.25">
      <c r="A18" s="8"/>
      <c r="B18" s="8"/>
      <c r="C18" s="8"/>
      <c r="D18" s="9"/>
      <c r="E18" s="9"/>
      <c r="F18" s="9"/>
      <c r="G18" s="9"/>
      <c r="H18" s="9"/>
      <c r="I18" s="9"/>
      <c r="J18" s="9"/>
      <c r="K18" s="9"/>
      <c r="L18" s="9"/>
    </row>
    <row r="19" spans="1:12" ht="18" x14ac:dyDescent="0.25">
      <c r="A19" s="129" t="s">
        <v>12</v>
      </c>
      <c r="B19" s="129"/>
      <c r="C19" s="129"/>
      <c r="D19" s="140"/>
      <c r="E19" s="140"/>
      <c r="F19" s="140"/>
      <c r="G19" s="140"/>
      <c r="H19" s="140"/>
      <c r="I19" s="140"/>
      <c r="J19" s="140"/>
      <c r="K19" s="140"/>
      <c r="L19" s="140"/>
    </row>
    <row r="20" spans="1:12" ht="6" customHeight="1" x14ac:dyDescent="0.25">
      <c r="A20" s="8"/>
      <c r="B20" s="8"/>
      <c r="C20" s="8"/>
      <c r="D20" s="9"/>
      <c r="E20" s="9"/>
      <c r="F20" s="9"/>
      <c r="G20" s="9"/>
      <c r="H20" s="9"/>
      <c r="I20" s="9"/>
      <c r="J20" s="9"/>
      <c r="K20" s="9"/>
      <c r="L20" s="9"/>
    </row>
    <row r="21" spans="1:12" ht="18" x14ac:dyDescent="0.25">
      <c r="A21" s="129" t="s">
        <v>13</v>
      </c>
      <c r="B21" s="129"/>
      <c r="C21" s="129"/>
      <c r="D21" s="11"/>
      <c r="E21" s="135" t="str">
        <f>IF(D21="ano","typ","Dopravní prostředek")</f>
        <v>Dopravní prostředek</v>
      </c>
      <c r="F21" s="135"/>
      <c r="G21" s="70"/>
      <c r="H21" s="70"/>
      <c r="I21" s="70"/>
      <c r="J21" s="12" t="str">
        <f>IF(D21="ano","SPZ","")</f>
        <v/>
      </c>
      <c r="K21" s="69"/>
      <c r="L21" s="69"/>
    </row>
    <row r="22" spans="1:12" ht="18" x14ac:dyDescent="0.25">
      <c r="A22" s="9"/>
      <c r="B22" s="9"/>
      <c r="C22" s="9"/>
      <c r="D22" s="9"/>
      <c r="E22" s="135"/>
      <c r="F22" s="135"/>
      <c r="G22" s="70"/>
      <c r="H22" s="70"/>
      <c r="I22" s="70"/>
      <c r="J22" s="12" t="s">
        <v>14</v>
      </c>
      <c r="K22" s="11"/>
    </row>
    <row r="23" spans="1:12" ht="18" x14ac:dyDescent="0.25">
      <c r="A23" s="9"/>
      <c r="C23" s="9"/>
      <c r="D23" s="9"/>
      <c r="E23" s="9"/>
      <c r="F23" s="9"/>
      <c r="G23" s="9"/>
      <c r="H23" s="9"/>
      <c r="J23" s="9"/>
      <c r="K23" s="9"/>
      <c r="L23" s="9"/>
    </row>
    <row r="24" spans="1:12" ht="18" x14ac:dyDescent="0.25">
      <c r="A24" s="9"/>
      <c r="C24" s="9"/>
      <c r="D24" s="9"/>
      <c r="E24" s="9"/>
      <c r="F24" s="9"/>
      <c r="G24" s="9"/>
      <c r="H24" s="9"/>
      <c r="J24" s="9"/>
      <c r="K24" s="9"/>
      <c r="L24" s="9"/>
    </row>
    <row r="25" spans="1:12" ht="15.75" x14ac:dyDescent="0.25">
      <c r="A25" s="13"/>
      <c r="G25" s="13"/>
      <c r="H25" s="13"/>
      <c r="I25" s="79" t="str">
        <f>IF(I26="","","…………………………..………….…………………………")</f>
        <v>…………………………..………….…………………………</v>
      </c>
      <c r="J25" s="79"/>
      <c r="K25" s="79"/>
      <c r="L25" s="79"/>
    </row>
    <row r="26" spans="1:12" ht="15.75" x14ac:dyDescent="0.25">
      <c r="A26" s="13"/>
      <c r="B26" s="14"/>
      <c r="C26" s="14"/>
      <c r="D26" s="14"/>
      <c r="E26" s="14"/>
      <c r="F26" s="14"/>
      <c r="G26" s="13"/>
      <c r="H26" s="13"/>
      <c r="I26" s="80" t="s">
        <v>15</v>
      </c>
      <c r="J26" s="80"/>
      <c r="K26" s="80"/>
      <c r="L26" s="80"/>
    </row>
    <row r="27" spans="1:12" ht="15.75" x14ac:dyDescent="0.25">
      <c r="A27" s="15"/>
      <c r="B27" s="16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9" spans="1:12" ht="19.149999999999999" customHeight="1" x14ac:dyDescent="0.25">
      <c r="A29" s="68" t="s">
        <v>16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1:12" ht="19.149999999999999" customHeight="1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</row>
    <row r="31" spans="1:12" ht="17.45" customHeight="1" x14ac:dyDescent="0.25">
      <c r="A31" s="142" t="s">
        <v>41</v>
      </c>
      <c r="B31" s="142"/>
      <c r="C31" s="142"/>
      <c r="D31" s="142"/>
      <c r="E31" s="142"/>
      <c r="F31" s="142"/>
      <c r="G31" s="143" t="s">
        <v>45</v>
      </c>
      <c r="H31" s="144"/>
    </row>
    <row r="32" spans="1:12" ht="15.75" x14ac:dyDescent="0.25">
      <c r="B32" s="13"/>
      <c r="C32" s="13"/>
    </row>
    <row r="33" spans="1:18" ht="18" x14ac:dyDescent="0.25">
      <c r="A33" s="9" t="s">
        <v>17</v>
      </c>
      <c r="C33" s="13"/>
      <c r="H33" s="17"/>
      <c r="I33" s="79" t="s">
        <v>40</v>
      </c>
      <c r="J33" s="79"/>
      <c r="K33" s="79"/>
      <c r="L33" s="79"/>
    </row>
    <row r="34" spans="1:18" x14ac:dyDescent="0.25">
      <c r="D34" s="14"/>
      <c r="E34" s="14"/>
      <c r="F34" s="14"/>
      <c r="G34" s="14"/>
      <c r="H34" s="18"/>
      <c r="I34" s="80" t="s">
        <v>18</v>
      </c>
      <c r="J34" s="80"/>
      <c r="K34" s="80"/>
      <c r="L34" s="80"/>
    </row>
    <row r="35" spans="1:18" x14ac:dyDescent="0.25">
      <c r="D35" s="14"/>
      <c r="E35" s="14"/>
      <c r="F35" s="14"/>
      <c r="G35" s="14"/>
      <c r="H35" s="18"/>
      <c r="I35" s="44"/>
      <c r="J35" s="44"/>
      <c r="K35" s="44"/>
      <c r="L35" s="44"/>
    </row>
    <row r="36" spans="1:18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</row>
    <row r="37" spans="1:18" ht="15.75" thickBot="1" x14ac:dyDescent="0.3">
      <c r="I37" t="str">
        <f>IF(D21="ano","Spotřeba dle TP","")</f>
        <v/>
      </c>
    </row>
    <row r="38" spans="1:18" ht="15.75" thickBot="1" x14ac:dyDescent="0.3">
      <c r="B38" s="81" t="str">
        <f>IF(D21="ano","Cena Phm/l v Kč","")</f>
        <v/>
      </c>
      <c r="C38" s="82"/>
      <c r="D38" s="83" t="str">
        <f>IF(D21="ano",IF(C39="","Nemám doklad",""),"")</f>
        <v/>
      </c>
      <c r="E38" s="131" t="str">
        <f>IF(D38="","","Druh Phm")</f>
        <v/>
      </c>
      <c r="F38" s="132"/>
      <c r="G38" s="20"/>
      <c r="I38" s="22" t="str">
        <f>IF(D21="ano","1","")</f>
        <v/>
      </c>
      <c r="J38" s="23" t="str">
        <f>IF(D21="ano","2","")</f>
        <v/>
      </c>
      <c r="K38" s="24" t="str">
        <f>IF(D21="ano","3","")</f>
        <v/>
      </c>
    </row>
    <row r="39" spans="1:18" ht="15.75" thickBot="1" x14ac:dyDescent="0.3">
      <c r="C39" s="21"/>
      <c r="D39" s="83"/>
      <c r="E39" s="133"/>
      <c r="F39" s="134"/>
      <c r="G39" s="50">
        <f>IF(D38="Nemám doklad",IF(E39="Natural 95",B51,IF(E39="Nafta",B52," ")),C39)</f>
        <v>0</v>
      </c>
      <c r="I39" s="25" t="s">
        <v>45</v>
      </c>
      <c r="J39" s="26" t="s">
        <v>45</v>
      </c>
      <c r="K39" s="27" t="s">
        <v>45</v>
      </c>
      <c r="L39" s="51" t="str">
        <f>IF(D21="ne","",IF(D21="","",IF(K22="ne",AVERAGE(I39:K39),K39)))</f>
        <v/>
      </c>
    </row>
    <row r="40" spans="1:18" x14ac:dyDescent="0.25">
      <c r="I40" s="46"/>
      <c r="J40" s="46"/>
      <c r="K40" s="46"/>
      <c r="L40" s="47"/>
    </row>
    <row r="41" spans="1:18" ht="15.75" thickBot="1" x14ac:dyDescent="0.3">
      <c r="A41" s="45"/>
      <c r="B41" s="45"/>
    </row>
    <row r="42" spans="1:18" ht="26.45" customHeight="1" x14ac:dyDescent="0.25">
      <c r="A42" s="75" t="s">
        <v>19</v>
      </c>
      <c r="B42" s="76"/>
      <c r="C42" s="28" t="s">
        <v>20</v>
      </c>
      <c r="D42" s="29" t="str">
        <f xml:space="preserve"> IF(L7="ano","čas odjezdu","")</f>
        <v/>
      </c>
      <c r="E42" s="77" t="s">
        <v>21</v>
      </c>
      <c r="F42" s="78"/>
      <c r="G42" s="64" t="str">
        <f>IF(D21="ano","Ujeté Km","")</f>
        <v/>
      </c>
      <c r="H42" s="64" t="s">
        <v>22</v>
      </c>
      <c r="I42" s="64" t="s">
        <v>43</v>
      </c>
      <c r="J42" s="64" t="s">
        <v>42</v>
      </c>
      <c r="K42" s="66" t="s">
        <v>44</v>
      </c>
      <c r="L42" s="71" t="s">
        <v>23</v>
      </c>
    </row>
    <row r="43" spans="1:18" ht="15.75" thickBot="1" x14ac:dyDescent="0.3">
      <c r="A43" t="s">
        <v>24</v>
      </c>
      <c r="B43" t="s">
        <v>25</v>
      </c>
      <c r="C43" s="30"/>
      <c r="D43" s="31" t="str">
        <f xml:space="preserve"> IF(L7="ano","čas příjezdu","")</f>
        <v/>
      </c>
      <c r="E43" s="73" t="s">
        <v>26</v>
      </c>
      <c r="F43" s="74"/>
      <c r="G43" s="65"/>
      <c r="H43" s="65"/>
      <c r="I43" s="65"/>
      <c r="J43" s="65"/>
      <c r="K43" s="67"/>
      <c r="L43" s="72"/>
    </row>
    <row r="44" spans="1:18" ht="15.75" thickBot="1" x14ac:dyDescent="0.3">
      <c r="A44" s="62" t="str">
        <f>F15</f>
        <v xml:space="preserve"> </v>
      </c>
      <c r="B44" s="48" t="s">
        <v>45</v>
      </c>
      <c r="C44" s="119" t="str">
        <f>F15</f>
        <v xml:space="preserve"> </v>
      </c>
      <c r="D44" s="32"/>
      <c r="E44" s="121" t="s">
        <v>45</v>
      </c>
      <c r="F44" s="122"/>
      <c r="G44" s="123"/>
      <c r="H44" s="124"/>
      <c r="I44" s="125"/>
      <c r="J44" s="125"/>
      <c r="K44" s="126"/>
      <c r="L44" s="103">
        <f>IF($D$21="ano",(($L$39/100*$G$39+$B$50)*G44)+H44+I44+J44+K44,H44+I44+J44+K44)</f>
        <v>0</v>
      </c>
    </row>
    <row r="45" spans="1:18" ht="15.75" thickBot="1" x14ac:dyDescent="0.3">
      <c r="A45" s="75" t="s">
        <v>27</v>
      </c>
      <c r="B45" s="76"/>
      <c r="C45" s="120"/>
      <c r="D45" s="33"/>
      <c r="E45" s="86"/>
      <c r="F45" s="87"/>
      <c r="G45" s="109"/>
      <c r="H45" s="90"/>
      <c r="I45" s="99"/>
      <c r="J45" s="99"/>
      <c r="K45" s="127"/>
      <c r="L45" s="117"/>
    </row>
    <row r="46" spans="1:18" ht="15.75" thickBot="1" x14ac:dyDescent="0.3">
      <c r="A46" t="s">
        <v>24</v>
      </c>
      <c r="B46" t="s">
        <v>25</v>
      </c>
      <c r="C46" s="84"/>
      <c r="D46" s="34"/>
      <c r="E46" s="86"/>
      <c r="F46" s="87"/>
      <c r="G46" s="118"/>
      <c r="H46" s="110"/>
      <c r="I46" s="111"/>
      <c r="J46" s="111"/>
      <c r="K46" s="112"/>
      <c r="L46" s="103">
        <f>IF($D$21="ano",(($L$39/100*$G$39+$B$50)*G46)+H46+I46+J46+K46,H46+I46+J46+K46)</f>
        <v>0</v>
      </c>
    </row>
    <row r="47" spans="1:18" ht="15.75" thickBot="1" x14ac:dyDescent="0.3">
      <c r="A47" s="62" t="str">
        <f>I15</f>
        <v xml:space="preserve"> </v>
      </c>
      <c r="B47" s="48" t="s">
        <v>45</v>
      </c>
      <c r="C47" s="85"/>
      <c r="D47" s="34"/>
      <c r="E47" s="86" t="s">
        <v>45</v>
      </c>
      <c r="F47" s="87"/>
      <c r="G47" s="109"/>
      <c r="H47" s="110"/>
      <c r="I47" s="111"/>
      <c r="J47" s="111"/>
      <c r="K47" s="113"/>
      <c r="L47" s="117"/>
      <c r="O47" s="60"/>
      <c r="R47" s="37"/>
    </row>
    <row r="48" spans="1:18" x14ac:dyDescent="0.25">
      <c r="C48" s="84"/>
      <c r="D48" s="34"/>
      <c r="E48" s="86"/>
      <c r="F48" s="87"/>
      <c r="G48" s="88"/>
      <c r="H48" s="110"/>
      <c r="I48" s="111"/>
      <c r="J48" s="111"/>
      <c r="K48" s="112"/>
      <c r="L48" s="103">
        <f>IF($D$21="ano",(($L$39/100*$G$39+$B$50)*G48)+H48+I48+J48+K48,H48+I48+J48+K48)</f>
        <v>0</v>
      </c>
      <c r="P48" s="60"/>
    </row>
    <row r="49" spans="1:12" ht="16.5" thickBot="1" x14ac:dyDescent="0.3">
      <c r="A49" s="115" t="s">
        <v>50</v>
      </c>
      <c r="B49" s="116"/>
      <c r="C49" s="85"/>
      <c r="D49" s="34"/>
      <c r="E49" s="86"/>
      <c r="F49" s="87"/>
      <c r="G49" s="109"/>
      <c r="H49" s="110"/>
      <c r="I49" s="111"/>
      <c r="J49" s="111"/>
      <c r="K49" s="113"/>
      <c r="L49" s="104"/>
    </row>
    <row r="50" spans="1:12" ht="15.75" thickBot="1" x14ac:dyDescent="0.3">
      <c r="A50" s="53" t="s">
        <v>28</v>
      </c>
      <c r="B50" s="54">
        <v>5.9</v>
      </c>
      <c r="C50" s="84"/>
      <c r="D50" s="34"/>
      <c r="E50" s="86"/>
      <c r="F50" s="87"/>
      <c r="G50" s="88"/>
      <c r="H50" s="110"/>
      <c r="I50" s="111"/>
      <c r="J50" s="111"/>
      <c r="K50" s="112"/>
      <c r="L50" s="103">
        <f>IF($D$21="ano",(($L$39/100*$G$39+$B$50)*G50)+H50+I50+J50+K50,H50+I50+J50+K50)</f>
        <v>0</v>
      </c>
    </row>
    <row r="51" spans="1:12" ht="15.75" thickBot="1" x14ac:dyDescent="0.3">
      <c r="A51" s="53" t="s">
        <v>29</v>
      </c>
      <c r="B51" s="55">
        <v>34.700000000000003</v>
      </c>
      <c r="C51" s="85"/>
      <c r="D51" s="34"/>
      <c r="E51" s="86"/>
      <c r="F51" s="87"/>
      <c r="G51" s="109"/>
      <c r="H51" s="110"/>
      <c r="I51" s="111"/>
      <c r="J51" s="111"/>
      <c r="K51" s="113"/>
      <c r="L51" s="104"/>
    </row>
    <row r="52" spans="1:12" ht="15.75" thickBot="1" x14ac:dyDescent="0.3">
      <c r="A52" s="53" t="s">
        <v>30</v>
      </c>
      <c r="B52" s="56">
        <v>34.1</v>
      </c>
      <c r="C52" s="84"/>
      <c r="D52" s="34"/>
      <c r="E52" s="86"/>
      <c r="F52" s="87"/>
      <c r="G52" s="88"/>
      <c r="H52" s="110"/>
      <c r="I52" s="111"/>
      <c r="J52" s="111"/>
      <c r="K52" s="112"/>
      <c r="L52" s="103">
        <f>IF($D$21="ano",(($L$39/100*$G$39+$B$50)*G52)+H52+I52+J52+K52,H52+I52+J52+K52)</f>
        <v>0</v>
      </c>
    </row>
    <row r="53" spans="1:12" ht="16.5" thickBot="1" x14ac:dyDescent="0.3">
      <c r="A53" s="114" t="s">
        <v>42</v>
      </c>
      <c r="B53" s="114"/>
      <c r="C53" s="85"/>
      <c r="D53" s="34"/>
      <c r="E53" s="86"/>
      <c r="F53" s="87"/>
      <c r="G53" s="109"/>
      <c r="H53" s="110"/>
      <c r="I53" s="111"/>
      <c r="J53" s="111"/>
      <c r="K53" s="113"/>
      <c r="L53" s="104"/>
    </row>
    <row r="54" spans="1:12" ht="15.75" thickBot="1" x14ac:dyDescent="0.3">
      <c r="A54" s="53" t="s">
        <v>31</v>
      </c>
      <c r="B54" s="57">
        <v>155</v>
      </c>
      <c r="C54" s="84"/>
      <c r="D54" s="34"/>
      <c r="E54" s="86"/>
      <c r="F54" s="87"/>
      <c r="G54" s="88"/>
      <c r="H54" s="110"/>
      <c r="I54" s="111"/>
      <c r="J54" s="111"/>
      <c r="K54" s="112"/>
      <c r="L54" s="103">
        <f>IF($D$21="ano",(($L$39/100*$G$39+$B$50)*G54)+H54+I54+J54+K54,H54+I54+J54+K54)</f>
        <v>0</v>
      </c>
    </row>
    <row r="55" spans="1:12" ht="15.75" thickBot="1" x14ac:dyDescent="0.3">
      <c r="A55" s="53" t="s">
        <v>32</v>
      </c>
      <c r="B55" s="57">
        <v>236</v>
      </c>
      <c r="C55" s="85"/>
      <c r="D55" s="34"/>
      <c r="E55" s="86"/>
      <c r="F55" s="87"/>
      <c r="G55" s="109"/>
      <c r="H55" s="110"/>
      <c r="I55" s="111"/>
      <c r="J55" s="111"/>
      <c r="K55" s="113"/>
      <c r="L55" s="104"/>
    </row>
    <row r="56" spans="1:12" ht="15.75" thickBot="1" x14ac:dyDescent="0.3">
      <c r="A56" s="53" t="s">
        <v>33</v>
      </c>
      <c r="B56" s="58">
        <v>370</v>
      </c>
      <c r="C56" s="84"/>
      <c r="D56" s="34"/>
      <c r="E56" s="86"/>
      <c r="F56" s="87"/>
      <c r="G56" s="88"/>
      <c r="H56" s="110"/>
      <c r="I56" s="111"/>
      <c r="J56" s="111"/>
      <c r="K56" s="112"/>
      <c r="L56" s="103">
        <f>IF($D$21="ano",(($L$39/100*$G$39+$B$50)*G56)+H56+I56+J56+K56,H56+I56+J56+K56)</f>
        <v>0</v>
      </c>
    </row>
    <row r="57" spans="1:12" ht="15.75" thickBot="1" x14ac:dyDescent="0.3">
      <c r="A57" s="49"/>
      <c r="C57" s="85"/>
      <c r="D57" s="34"/>
      <c r="E57" s="86"/>
      <c r="F57" s="87"/>
      <c r="G57" s="109"/>
      <c r="H57" s="110"/>
      <c r="I57" s="111"/>
      <c r="J57" s="111"/>
      <c r="K57" s="113"/>
      <c r="L57" s="104"/>
    </row>
    <row r="58" spans="1:12" x14ac:dyDescent="0.25">
      <c r="C58" s="84"/>
      <c r="D58" s="34"/>
      <c r="E58" s="86"/>
      <c r="F58" s="87"/>
      <c r="G58" s="88"/>
      <c r="H58" s="90"/>
      <c r="I58" s="99"/>
      <c r="J58" s="99"/>
      <c r="K58" s="101"/>
      <c r="L58" s="103">
        <f>IF($D$21="ano",(($L$39/100*$G$39+$B$50)*G58)+H58+I58+J58+K58,H58+I58+J58+K58)</f>
        <v>0</v>
      </c>
    </row>
    <row r="59" spans="1:12" ht="15.75" thickBot="1" x14ac:dyDescent="0.3">
      <c r="C59" s="85"/>
      <c r="D59" s="35"/>
      <c r="E59" s="105"/>
      <c r="F59" s="106"/>
      <c r="G59" s="89"/>
      <c r="H59" s="91"/>
      <c r="I59" s="100"/>
      <c r="J59" s="100"/>
      <c r="K59" s="102"/>
      <c r="L59" s="104"/>
    </row>
    <row r="60" spans="1:12" ht="16.5" thickBot="1" x14ac:dyDescent="0.3">
      <c r="C60" s="36"/>
      <c r="D60" s="37"/>
      <c r="E60" s="37"/>
      <c r="G60" s="38"/>
      <c r="H60" s="38"/>
      <c r="I60" s="38"/>
      <c r="J60" s="107" t="s">
        <v>34</v>
      </c>
      <c r="K60" s="108"/>
      <c r="L60" s="52">
        <f>SUM(L44:L59)</f>
        <v>0</v>
      </c>
    </row>
    <row r="61" spans="1:12" ht="15.75" thickBot="1" x14ac:dyDescent="0.3">
      <c r="E61" s="37"/>
      <c r="I61" s="39"/>
      <c r="J61" s="92" t="s">
        <v>35</v>
      </c>
      <c r="K61" s="93"/>
      <c r="L61" s="59"/>
    </row>
    <row r="62" spans="1:12" ht="18.75" thickBot="1" x14ac:dyDescent="0.3">
      <c r="C62" s="94" t="s">
        <v>36</v>
      </c>
      <c r="D62" s="94"/>
      <c r="E62" s="94"/>
      <c r="F62" s="40"/>
      <c r="G62" s="39"/>
      <c r="H62" s="39"/>
      <c r="I62" s="39"/>
      <c r="J62" s="95" t="s">
        <v>37</v>
      </c>
      <c r="K62" s="96"/>
      <c r="L62" s="41">
        <f>L60-L61</f>
        <v>0</v>
      </c>
    </row>
    <row r="63" spans="1:12" x14ac:dyDescent="0.25">
      <c r="G63" s="39"/>
      <c r="H63" s="39"/>
    </row>
    <row r="64" spans="1:12" ht="14.45" customHeight="1" x14ac:dyDescent="0.25">
      <c r="G64" s="98" t="s">
        <v>38</v>
      </c>
      <c r="H64" s="98"/>
      <c r="I64" s="98"/>
      <c r="J64" s="98"/>
      <c r="K64" s="98"/>
      <c r="L64" s="98"/>
    </row>
    <row r="65" spans="7:12" x14ac:dyDescent="0.25">
      <c r="G65" s="42"/>
      <c r="H65" s="42"/>
    </row>
    <row r="66" spans="7:12" x14ac:dyDescent="0.25">
      <c r="G66" s="39"/>
      <c r="H66" s="39"/>
    </row>
    <row r="67" spans="7:12" x14ac:dyDescent="0.25">
      <c r="G67" s="39"/>
      <c r="H67" s="39"/>
      <c r="I67" s="97" t="s">
        <v>39</v>
      </c>
      <c r="J67" s="97"/>
      <c r="K67" s="97"/>
      <c r="L67" s="97"/>
    </row>
  </sheetData>
  <mergeCells count="123">
    <mergeCell ref="A1:M1"/>
    <mergeCell ref="A7:C7"/>
    <mergeCell ref="J7:K7"/>
    <mergeCell ref="D8:F8"/>
    <mergeCell ref="A9:C9"/>
    <mergeCell ref="E38:F38"/>
    <mergeCell ref="E39:F39"/>
    <mergeCell ref="A15:C15"/>
    <mergeCell ref="A17:C17"/>
    <mergeCell ref="A19:C19"/>
    <mergeCell ref="A21:C21"/>
    <mergeCell ref="E21:F22"/>
    <mergeCell ref="D17:L17"/>
    <mergeCell ref="D10:F10"/>
    <mergeCell ref="A11:C11"/>
    <mergeCell ref="D11:G11"/>
    <mergeCell ref="I11:L11"/>
    <mergeCell ref="A13:C13"/>
    <mergeCell ref="D19:L19"/>
    <mergeCell ref="D13:L13"/>
    <mergeCell ref="D9:L9"/>
    <mergeCell ref="D7:I7"/>
    <mergeCell ref="A31:F31"/>
    <mergeCell ref="G31:H31"/>
    <mergeCell ref="L44:L45"/>
    <mergeCell ref="A45:B45"/>
    <mergeCell ref="E45:F45"/>
    <mergeCell ref="C46:C47"/>
    <mergeCell ref="E46:F46"/>
    <mergeCell ref="G46:G47"/>
    <mergeCell ref="H46:H47"/>
    <mergeCell ref="I46:I47"/>
    <mergeCell ref="J46:J47"/>
    <mergeCell ref="C44:C45"/>
    <mergeCell ref="E44:F44"/>
    <mergeCell ref="G44:G45"/>
    <mergeCell ref="H44:H45"/>
    <mergeCell ref="I44:I45"/>
    <mergeCell ref="J44:J45"/>
    <mergeCell ref="K44:K45"/>
    <mergeCell ref="K46:K47"/>
    <mergeCell ref="L46:L47"/>
    <mergeCell ref="E47:F47"/>
    <mergeCell ref="C48:C49"/>
    <mergeCell ref="E48:F48"/>
    <mergeCell ref="G48:G49"/>
    <mergeCell ref="H48:H49"/>
    <mergeCell ref="I48:I49"/>
    <mergeCell ref="J48:J49"/>
    <mergeCell ref="K48:K49"/>
    <mergeCell ref="L48:L49"/>
    <mergeCell ref="A49:B49"/>
    <mergeCell ref="E49:F49"/>
    <mergeCell ref="C50:C51"/>
    <mergeCell ref="E50:F50"/>
    <mergeCell ref="G50:G51"/>
    <mergeCell ref="H50:H51"/>
    <mergeCell ref="I50:I51"/>
    <mergeCell ref="J50:J51"/>
    <mergeCell ref="K50:K51"/>
    <mergeCell ref="L50:L51"/>
    <mergeCell ref="E51:F51"/>
    <mergeCell ref="C52:C53"/>
    <mergeCell ref="E52:F52"/>
    <mergeCell ref="G52:G53"/>
    <mergeCell ref="H52:H53"/>
    <mergeCell ref="I52:I53"/>
    <mergeCell ref="J52:J53"/>
    <mergeCell ref="K52:K53"/>
    <mergeCell ref="L52:L53"/>
    <mergeCell ref="A53:B53"/>
    <mergeCell ref="E53:F53"/>
    <mergeCell ref="C54:C55"/>
    <mergeCell ref="E54:F54"/>
    <mergeCell ref="G54:G55"/>
    <mergeCell ref="H54:H55"/>
    <mergeCell ref="I54:I55"/>
    <mergeCell ref="J54:J55"/>
    <mergeCell ref="K54:K55"/>
    <mergeCell ref="L54:L55"/>
    <mergeCell ref="E55:F55"/>
    <mergeCell ref="C56:C57"/>
    <mergeCell ref="E56:F56"/>
    <mergeCell ref="G56:G57"/>
    <mergeCell ref="H56:H57"/>
    <mergeCell ref="I56:I57"/>
    <mergeCell ref="J56:J57"/>
    <mergeCell ref="K56:K57"/>
    <mergeCell ref="L56:L57"/>
    <mergeCell ref="E57:F57"/>
    <mergeCell ref="C58:C59"/>
    <mergeCell ref="E58:F58"/>
    <mergeCell ref="G58:G59"/>
    <mergeCell ref="H58:H59"/>
    <mergeCell ref="J61:K61"/>
    <mergeCell ref="C62:E62"/>
    <mergeCell ref="J62:K62"/>
    <mergeCell ref="I67:L67"/>
    <mergeCell ref="G64:L64"/>
    <mergeCell ref="I58:I59"/>
    <mergeCell ref="J58:J59"/>
    <mergeCell ref="K58:K59"/>
    <mergeCell ref="L58:L59"/>
    <mergeCell ref="E59:F59"/>
    <mergeCell ref="J60:K60"/>
    <mergeCell ref="I42:I43"/>
    <mergeCell ref="J42:J43"/>
    <mergeCell ref="K42:K43"/>
    <mergeCell ref="A29:L29"/>
    <mergeCell ref="K21:L21"/>
    <mergeCell ref="G21:I22"/>
    <mergeCell ref="L42:L43"/>
    <mergeCell ref="E43:F43"/>
    <mergeCell ref="A42:B42"/>
    <mergeCell ref="E42:F42"/>
    <mergeCell ref="G42:G43"/>
    <mergeCell ref="H42:H43"/>
    <mergeCell ref="I25:L25"/>
    <mergeCell ref="I26:L26"/>
    <mergeCell ref="I33:L33"/>
    <mergeCell ref="I34:L34"/>
    <mergeCell ref="B38:C38"/>
    <mergeCell ref="D38:D39"/>
  </mergeCells>
  <dataValidations count="2">
    <dataValidation type="list" allowBlank="1" showInputMessage="1" showErrorMessage="1" sqref="E39:F39" xr:uid="{00000000-0002-0000-0000-000000000000}">
      <formula1>"Nafta,Natural 95"</formula1>
    </dataValidation>
    <dataValidation type="list" allowBlank="1" showInputMessage="1" showErrorMessage="1" sqref="L7 D21 K22" xr:uid="{00000000-0002-0000-0000-000001000000}">
      <formula1>"ano,ne"</formula1>
    </dataValidation>
  </dataValidations>
  <hyperlinks>
    <hyperlink ref="D11" r:id="rId1" display="msoc@ikem.cz" xr:uid="{00000000-0004-0000-0000-000000000000}"/>
  </hyperlinks>
  <pageMargins left="0.7" right="0.7" top="0.78740157499999996" bottom="0.78740157499999996" header="0.3" footer="0.3"/>
  <pageSetup paperSize="9" scale="53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cestovní příkaz</vt:lpstr>
      <vt:lpstr>'cestovní příkaz'!Oblast_tisku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Kacaba</dc:creator>
  <cp:lastModifiedBy>Blanka Radova</cp:lastModifiedBy>
  <cp:lastPrinted>2021-07-12T08:34:36Z</cp:lastPrinted>
  <dcterms:created xsi:type="dcterms:W3CDTF">2021-05-13T07:40:10Z</dcterms:created>
  <dcterms:modified xsi:type="dcterms:W3CDTF">2026-01-06T06:58:01Z</dcterms:modified>
</cp:coreProperties>
</file>